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D19" i="2"/>
  <c r="C19"/>
  <c r="D17"/>
  <c r="C65"/>
  <c r="C34"/>
  <c r="D32"/>
  <c r="E32"/>
  <c r="A30"/>
  <c r="A28"/>
  <c r="C25"/>
  <c r="C17"/>
</calcChain>
</file>

<file path=xl/sharedStrings.xml><?xml version="1.0" encoding="utf-8"?>
<sst xmlns="http://schemas.openxmlformats.org/spreadsheetml/2006/main" count="97" uniqueCount="48">
  <si>
    <t>Регион</t>
  </si>
  <si>
    <t>Экспедитор</t>
  </si>
  <si>
    <t>Норма на грузчиков</t>
  </si>
  <si>
    <t>Кладовщик</t>
  </si>
  <si>
    <t>Карщик</t>
  </si>
  <si>
    <t>Бригадир</t>
  </si>
  <si>
    <t>Грузчик</t>
  </si>
  <si>
    <t>Время ухода</t>
  </si>
  <si>
    <t>Склад 1</t>
  </si>
  <si>
    <t>Норма на смену из 4-ти человек и 1 в перех-ю смену</t>
  </si>
  <si>
    <t>Норма на смену из 5-ти человек</t>
  </si>
  <si>
    <t>Норма на смену из 6-ти человек</t>
  </si>
  <si>
    <t>Сборка</t>
  </si>
  <si>
    <t>Волновая</t>
  </si>
  <si>
    <t>Итого</t>
  </si>
  <si>
    <t>Нагрузка</t>
  </si>
  <si>
    <t>Кол-во строк</t>
  </si>
  <si>
    <t>Кладовщики</t>
  </si>
  <si>
    <t>Склад</t>
  </si>
  <si>
    <t>аСклад №3</t>
  </si>
  <si>
    <t>Склад  №3/1</t>
  </si>
  <si>
    <t>Склад №2</t>
  </si>
  <si>
    <t>Склад №4</t>
  </si>
  <si>
    <t>Склад_3Б</t>
  </si>
  <si>
    <t>Итог</t>
  </si>
  <si>
    <t>Кол-во шт в категории "Неликвиды 2014"</t>
  </si>
  <si>
    <t>Продано за предыдущий день, шт</t>
  </si>
  <si>
    <t>Дата выгрузки</t>
  </si>
  <si>
    <t>Комментарий</t>
  </si>
  <si>
    <t>Статус заказа</t>
  </si>
  <si>
    <t>На складе</t>
  </si>
  <si>
    <t>В пути</t>
  </si>
  <si>
    <t>Авто найдено</t>
  </si>
  <si>
    <t>Иванов</t>
  </si>
  <si>
    <t>Склад2</t>
  </si>
  <si>
    <t>План/факт 030315</t>
  </si>
  <si>
    <t>04.03.2015</t>
  </si>
  <si>
    <t>выгружен</t>
  </si>
  <si>
    <t>05.03.2015</t>
  </si>
  <si>
    <t>Поиск авто</t>
  </si>
  <si>
    <t>Кол-во номенклатуры</t>
  </si>
  <si>
    <t>Приход</t>
  </si>
  <si>
    <t>Загрузка складов</t>
  </si>
  <si>
    <t>Приходы</t>
  </si>
  <si>
    <t>Неликвиды</t>
  </si>
  <si>
    <t>Вес (тонны)</t>
  </si>
  <si>
    <t>Вес план</t>
  </si>
  <si>
    <t>Вес факт</t>
  </si>
</sst>
</file>

<file path=xl/styles.xml><?xml version="1.0" encoding="utf-8"?>
<styleSheet xmlns="http://schemas.openxmlformats.org/spreadsheetml/2006/main">
  <numFmts count="1">
    <numFmt numFmtId="164" formatCode="#,##0;[Red]\-#,##0"/>
  </numFmts>
  <fonts count="7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color indexed="59"/>
      <name val="Arial"/>
      <family val="2"/>
    </font>
    <font>
      <sz val="8"/>
      <color indexed="8"/>
      <name val="Arial"/>
      <family val="2"/>
    </font>
    <font>
      <sz val="8"/>
      <color indexed="59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9EDD3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indexed="64"/>
      </left>
      <right style="thin">
        <color indexed="60"/>
      </right>
      <top style="medium">
        <color indexed="64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4"/>
      </top>
      <bottom style="thin">
        <color indexed="60"/>
      </bottom>
      <diagonal/>
    </border>
    <border>
      <left style="thin">
        <color indexed="60"/>
      </left>
      <right style="medium">
        <color indexed="64"/>
      </right>
      <top style="medium">
        <color indexed="64"/>
      </top>
      <bottom style="thin">
        <color indexed="60"/>
      </bottom>
      <diagonal/>
    </border>
    <border>
      <left style="medium">
        <color indexed="64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medium">
        <color indexed="64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thin">
        <color indexed="60"/>
      </right>
      <top style="thin">
        <color indexed="60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4"/>
      </bottom>
      <diagonal/>
    </border>
    <border>
      <left style="thin">
        <color indexed="60"/>
      </left>
      <right style="medium">
        <color indexed="64"/>
      </right>
      <top style="thin">
        <color indexed="60"/>
      </top>
      <bottom style="medium">
        <color indexed="64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/>
    <xf numFmtId="0" fontId="0" fillId="0" borderId="1" xfId="0" applyFill="1" applyBorder="1" applyAlignment="1">
      <alignment horizontal="center"/>
    </xf>
    <xf numFmtId="0" fontId="6" fillId="0" borderId="0" xfId="0" applyFont="1" applyAlignment="1"/>
    <xf numFmtId="0" fontId="0" fillId="0" borderId="0" xfId="0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/>
    <xf numFmtId="1" fontId="0" fillId="0" borderId="1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0" fontId="0" fillId="0" borderId="0" xfId="0" applyNumberFormat="1" applyAlignment="1"/>
    <xf numFmtId="20" fontId="0" fillId="0" borderId="0" xfId="0" applyNumberFormat="1" applyAlignment="1"/>
    <xf numFmtId="0" fontId="0" fillId="0" borderId="0" xfId="0" applyNumberFormat="1" applyBorder="1" applyAlignment="1"/>
    <xf numFmtId="9" fontId="0" fillId="3" borderId="6" xfId="0" applyNumberFormat="1" applyFill="1" applyBorder="1" applyAlignment="1"/>
    <xf numFmtId="9" fontId="0" fillId="3" borderId="7" xfId="0" applyNumberFormat="1" applyFill="1" applyBorder="1" applyAlignment="1"/>
    <xf numFmtId="0" fontId="4" fillId="4" borderId="0" xfId="4" applyNumberFormat="1" applyFont="1" applyFill="1" applyBorder="1" applyAlignment="1">
      <alignment horizontal="left" vertical="top" wrapText="1"/>
    </xf>
    <xf numFmtId="0" fontId="0" fillId="5" borderId="0" xfId="0" applyFill="1" applyAlignment="1"/>
    <xf numFmtId="0" fontId="5" fillId="5" borderId="5" xfId="1" applyNumberFormat="1" applyFont="1" applyFill="1" applyBorder="1" applyAlignment="1">
      <alignment horizontal="left" vertical="top"/>
    </xf>
    <xf numFmtId="0" fontId="5" fillId="5" borderId="5" xfId="2" applyNumberFormat="1" applyFont="1" applyFill="1" applyBorder="1" applyAlignment="1">
      <alignment horizontal="left" vertical="top"/>
    </xf>
    <xf numFmtId="0" fontId="4" fillId="5" borderId="5" xfId="2" applyNumberFormat="1" applyFont="1" applyFill="1" applyBorder="1" applyAlignment="1">
      <alignment horizontal="left" vertical="top"/>
    </xf>
    <xf numFmtId="0" fontId="5" fillId="5" borderId="5" xfId="3" applyNumberFormat="1" applyFont="1" applyFill="1" applyBorder="1" applyAlignment="1">
      <alignment horizontal="left" vertical="top"/>
    </xf>
    <xf numFmtId="0" fontId="4" fillId="5" borderId="5" xfId="3" applyNumberFormat="1" applyFont="1" applyFill="1" applyBorder="1" applyAlignment="1">
      <alignment horizontal="left" vertical="top"/>
    </xf>
    <xf numFmtId="0" fontId="4" fillId="5" borderId="8" xfId="3" applyNumberFormat="1" applyFont="1" applyFill="1" applyBorder="1" applyAlignment="1">
      <alignment horizontal="left" vertical="top"/>
    </xf>
    <xf numFmtId="0" fontId="0" fillId="6" borderId="0" xfId="0" applyFill="1" applyAlignment="1"/>
    <xf numFmtId="0" fontId="4" fillId="6" borderId="0" xfId="3" applyNumberFormat="1" applyFont="1" applyFill="1" applyBorder="1" applyAlignment="1">
      <alignment horizontal="left" vertical="top"/>
    </xf>
    <xf numFmtId="0" fontId="0" fillId="7" borderId="0" xfId="0" applyFill="1" applyAlignment="1"/>
    <xf numFmtId="0" fontId="4" fillId="7" borderId="1" xfId="5" applyNumberFormat="1" applyFont="1" applyFill="1" applyBorder="1" applyAlignment="1">
      <alignment horizontal="left" vertical="top" wrapText="1"/>
    </xf>
    <xf numFmtId="0" fontId="0" fillId="7" borderId="1" xfId="0" applyFill="1" applyBorder="1" applyAlignment="1"/>
    <xf numFmtId="0" fontId="4" fillId="7" borderId="4" xfId="5" applyNumberFormat="1" applyFont="1" applyFill="1" applyBorder="1" applyAlignment="1">
      <alignment horizontal="left" vertical="top" wrapText="1"/>
    </xf>
    <xf numFmtId="0" fontId="0" fillId="7" borderId="4" xfId="0" applyFill="1" applyBorder="1" applyAlignment="1"/>
    <xf numFmtId="10" fontId="0" fillId="7" borderId="1" xfId="0" applyNumberFormat="1" applyFill="1" applyBorder="1" applyAlignment="1"/>
    <xf numFmtId="0" fontId="0" fillId="8" borderId="0" xfId="0" applyFill="1" applyAlignment="1"/>
    <xf numFmtId="0" fontId="3" fillId="9" borderId="5" xfId="4" applyNumberFormat="1" applyFont="1" applyFill="1" applyBorder="1" applyAlignment="1">
      <alignment horizontal="left" vertical="top" wrapText="1"/>
    </xf>
    <xf numFmtId="0" fontId="3" fillId="9" borderId="5" xfId="4" applyNumberFormat="1" applyFont="1" applyFill="1" applyBorder="1" applyAlignment="1">
      <alignment horizontal="center" vertical="top" wrapText="1"/>
    </xf>
    <xf numFmtId="0" fontId="4" fillId="9" borderId="5" xfId="4" applyNumberFormat="1" applyFont="1" applyFill="1" applyBorder="1" applyAlignment="1">
      <alignment horizontal="left" vertical="top" wrapText="1"/>
    </xf>
    <xf numFmtId="164" fontId="4" fillId="9" borderId="5" xfId="4" applyNumberFormat="1" applyFont="1" applyFill="1" applyBorder="1" applyAlignment="1">
      <alignment horizontal="right" vertical="top" wrapText="1"/>
    </xf>
    <xf numFmtId="164" fontId="3" fillId="9" borderId="5" xfId="4" applyNumberFormat="1" applyFont="1" applyFill="1" applyBorder="1" applyAlignment="1">
      <alignment horizontal="right" vertical="top" wrapText="1"/>
    </xf>
    <xf numFmtId="0" fontId="0" fillId="9" borderId="0" xfId="0" applyFill="1" applyAlignment="1"/>
    <xf numFmtId="0" fontId="0" fillId="10" borderId="0" xfId="0" applyFill="1" applyAlignment="1"/>
    <xf numFmtId="0" fontId="0" fillId="0" borderId="0" xfId="0" applyFill="1" applyAlignment="1"/>
    <xf numFmtId="0" fontId="1" fillId="0" borderId="1" xfId="6" applyNumberFormat="1" applyFont="1" applyFill="1" applyBorder="1" applyAlignment="1">
      <alignment horizontal="center" vertical="top"/>
    </xf>
    <xf numFmtId="0" fontId="1" fillId="0" borderId="1" xfId="7" applyNumberFormat="1" applyFont="1" applyFill="1" applyBorder="1" applyAlignment="1">
      <alignment horizontal="left" vertical="top"/>
    </xf>
    <xf numFmtId="0" fontId="6" fillId="0" borderId="0" xfId="0" applyFont="1" applyFill="1" applyAlignment="1"/>
    <xf numFmtId="0" fontId="6" fillId="0" borderId="1" xfId="0" applyFont="1" applyFill="1" applyBorder="1" applyAlignment="1">
      <alignment horizontal="center"/>
    </xf>
    <xf numFmtId="0" fontId="1" fillId="0" borderId="2" xfId="7" applyNumberFormat="1" applyFont="1" applyFill="1" applyBorder="1" applyAlignment="1">
      <alignment horizontal="left" vertical="top"/>
    </xf>
    <xf numFmtId="0" fontId="1" fillId="12" borderId="5" xfId="4" applyNumberFormat="1" applyFont="1" applyFill="1" applyBorder="1" applyAlignment="1">
      <alignment horizontal="left" vertical="top"/>
    </xf>
    <xf numFmtId="0" fontId="2" fillId="11" borderId="8" xfId="4" applyNumberFormat="1" applyFont="1" applyFill="1" applyBorder="1" applyAlignment="1">
      <alignment horizontal="left" vertical="top"/>
    </xf>
    <xf numFmtId="0" fontId="0" fillId="13" borderId="9" xfId="0" applyFill="1" applyBorder="1" applyAlignment="1"/>
    <xf numFmtId="0" fontId="2" fillId="11" borderId="10" xfId="4" applyNumberFormat="1" applyFont="1" applyFill="1" applyBorder="1" applyAlignment="1">
      <alignment horizontal="left" vertical="top"/>
    </xf>
    <xf numFmtId="0" fontId="2" fillId="11" borderId="11" xfId="4" applyNumberFormat="1" applyFont="1" applyFill="1" applyBorder="1" applyAlignment="1">
      <alignment horizontal="left" vertical="top"/>
    </xf>
    <xf numFmtId="0" fontId="1" fillId="12" borderId="12" xfId="4" applyNumberFormat="1" applyFont="1" applyFill="1" applyBorder="1" applyAlignment="1">
      <alignment horizontal="left" vertical="top"/>
    </xf>
    <xf numFmtId="0" fontId="1" fillId="12" borderId="13" xfId="4" applyNumberFormat="1" applyFont="1" applyFill="1" applyBorder="1" applyAlignment="1">
      <alignment horizontal="left" vertical="top"/>
    </xf>
    <xf numFmtId="1" fontId="1" fillId="12" borderId="14" xfId="4" applyNumberFormat="1" applyFont="1" applyFill="1" applyBorder="1" applyAlignment="1">
      <alignment horizontal="right" vertical="top"/>
    </xf>
    <xf numFmtId="0" fontId="1" fillId="12" borderId="15" xfId="4" applyNumberFormat="1" applyFont="1" applyFill="1" applyBorder="1" applyAlignment="1">
      <alignment horizontal="left" vertical="top"/>
    </xf>
    <xf numFmtId="1" fontId="1" fillId="12" borderId="16" xfId="4" applyNumberFormat="1" applyFont="1" applyFill="1" applyBorder="1" applyAlignment="1">
      <alignment horizontal="right" vertical="top"/>
    </xf>
    <xf numFmtId="0" fontId="1" fillId="12" borderId="17" xfId="4" applyNumberFormat="1" applyFont="1" applyFill="1" applyBorder="1" applyAlignment="1">
      <alignment horizontal="left" vertical="top"/>
    </xf>
    <xf numFmtId="0" fontId="1" fillId="12" borderId="18" xfId="4" applyNumberFormat="1" applyFont="1" applyFill="1" applyBorder="1" applyAlignment="1">
      <alignment horizontal="left" vertical="top"/>
    </xf>
    <xf numFmtId="1" fontId="1" fillId="12" borderId="19" xfId="4" applyNumberFormat="1" applyFont="1" applyFill="1" applyBorder="1" applyAlignment="1">
      <alignment horizontal="right" vertical="top"/>
    </xf>
    <xf numFmtId="1" fontId="2" fillId="2" borderId="20" xfId="4" applyNumberFormat="1" applyFont="1" applyFill="1" applyBorder="1" applyAlignment="1">
      <alignment horizontal="right" vertical="top"/>
    </xf>
    <xf numFmtId="0" fontId="0" fillId="13" borderId="21" xfId="0" applyFill="1" applyBorder="1" applyAlignment="1"/>
    <xf numFmtId="1" fontId="0" fillId="13" borderId="6" xfId="0" applyNumberFormat="1" applyFill="1" applyBorder="1" applyAlignment="1"/>
  </cellXfs>
  <cellStyles count="8">
    <cellStyle name="Обычный" xfId="0" builtinId="0"/>
    <cellStyle name="Обычный_020315" xfId="1"/>
    <cellStyle name="Обычный_030315" xfId="2"/>
    <cellStyle name="Обычный_040315" xfId="3"/>
    <cellStyle name="Обычный_120515" xfId="4"/>
    <cellStyle name="Обычный_180215" xfId="5"/>
    <cellStyle name="Обычный_191114" xfId="6"/>
    <cellStyle name="Обычный_210814" xfId="7"/>
  </cellStyles>
  <dxfs count="0"/>
  <tableStyles count="0" defaultTableStyle="TableStyleMedium9" defaultPivotStyle="PivotStyleLight16"/>
  <colors>
    <mruColors>
      <color rgb="FFDCD8C2"/>
      <color rgb="FFE9EDD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1781175</xdr:colOff>
      <xdr:row>3</xdr:row>
      <xdr:rowOff>133350</xdr:rowOff>
    </xdr:from>
    <xdr:to>
      <xdr:col>1</xdr:col>
      <xdr:colOff>2295525</xdr:colOff>
      <xdr:row>8</xdr:row>
      <xdr:rowOff>142875</xdr:rowOff>
    </xdr:to>
    <xdr:sp macro="" textlink="">
      <xdr:nvSpPr>
        <xdr:cNvPr id="2" name="Скругленная прямоугольная выноска 1"/>
        <xdr:cNvSpPr/>
      </xdr:nvSpPr>
      <xdr:spPr>
        <a:xfrm>
          <a:off x="1781175" y="714375"/>
          <a:ext cx="2581275" cy="962025"/>
        </a:xfrm>
        <a:prstGeom prst="wedgeRoundRectCallout">
          <a:avLst>
            <a:gd name="adj1" fmla="val 74848"/>
            <a:gd name="adj2" fmla="val 107055"/>
            <a:gd name="adj3" fmla="val 16667"/>
          </a:avLst>
        </a:prstGeom>
        <a:solidFill>
          <a:srgbClr val="E9EDD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>
              <a:solidFill>
                <a:sysClr val="windowText" lastClr="000000"/>
              </a:solidFill>
            </a:rPr>
            <a:t>Данные  из </a:t>
          </a:r>
          <a:r>
            <a:rPr lang="ru-RU" sz="1100" baseline="0">
              <a:solidFill>
                <a:sysClr val="windowText" lastClr="000000"/>
              </a:solidFill>
            </a:rPr>
            <a:t> доставки: кол-во машин по напрвлениям и тоннжом</a:t>
          </a:r>
          <a:endParaRPr lang="ru-RU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542925</xdr:colOff>
      <xdr:row>0</xdr:row>
      <xdr:rowOff>38100</xdr:rowOff>
    </xdr:from>
    <xdr:to>
      <xdr:col>9</xdr:col>
      <xdr:colOff>85725</xdr:colOff>
      <xdr:row>5</xdr:row>
      <xdr:rowOff>38100</xdr:rowOff>
    </xdr:to>
    <xdr:sp macro="" textlink="">
      <xdr:nvSpPr>
        <xdr:cNvPr id="3" name="Скругленная прямоугольная выноска 2"/>
        <xdr:cNvSpPr/>
      </xdr:nvSpPr>
      <xdr:spPr>
        <a:xfrm>
          <a:off x="7305675" y="38100"/>
          <a:ext cx="2581275" cy="962025"/>
        </a:xfrm>
        <a:prstGeom prst="wedgeRoundRectCallout">
          <a:avLst>
            <a:gd name="adj1" fmla="val -85299"/>
            <a:gd name="adj2" fmla="val 39728"/>
            <a:gd name="adj3" fmla="val 16667"/>
          </a:avLst>
        </a:prstGeom>
        <a:solidFill>
          <a:srgbClr val="DCD8C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>
              <a:solidFill>
                <a:sysClr val="windowText" lastClr="000000"/>
              </a:solidFill>
            </a:rPr>
            <a:t>Данные  со склада:</a:t>
          </a:r>
          <a:r>
            <a:rPr lang="ru-RU" sz="1100" baseline="0">
              <a:solidFill>
                <a:sysClr val="windowText" lastClr="000000"/>
              </a:solidFill>
            </a:rPr>
            <a:t> фактически загруженные машины.</a:t>
          </a:r>
          <a:endParaRPr lang="ru-RU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152400</xdr:colOff>
      <xdr:row>7</xdr:row>
      <xdr:rowOff>133350</xdr:rowOff>
    </xdr:from>
    <xdr:to>
      <xdr:col>9</xdr:col>
      <xdr:colOff>295275</xdr:colOff>
      <xdr:row>12</xdr:row>
      <xdr:rowOff>142875</xdr:rowOff>
    </xdr:to>
    <xdr:sp macro="" textlink="">
      <xdr:nvSpPr>
        <xdr:cNvPr id="4" name="Скругленная прямоугольная выноска 3"/>
        <xdr:cNvSpPr/>
      </xdr:nvSpPr>
      <xdr:spPr>
        <a:xfrm>
          <a:off x="7515225" y="1476375"/>
          <a:ext cx="2581275" cy="962025"/>
        </a:xfrm>
        <a:prstGeom prst="wedgeRoundRectCallout">
          <a:avLst>
            <a:gd name="adj1" fmla="val -87144"/>
            <a:gd name="adj2" fmla="val 123886"/>
            <a:gd name="adj3" fmla="val 16667"/>
          </a:avLst>
        </a:prstGeom>
        <a:solidFill>
          <a:srgbClr val="DCD8C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>
              <a:solidFill>
                <a:sysClr val="windowText" lastClr="000000"/>
              </a:solidFill>
            </a:rPr>
            <a:t>Данные  со склада:</a:t>
          </a:r>
          <a:r>
            <a:rPr lang="ru-RU" sz="1100" baseline="0">
              <a:solidFill>
                <a:sysClr val="windowText" lastClr="000000"/>
              </a:solidFill>
            </a:rPr>
            <a:t> фактически отгруженный тоннаж.</a:t>
          </a:r>
          <a:endParaRPr lang="ru-RU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400050</xdr:colOff>
      <xdr:row>19</xdr:row>
      <xdr:rowOff>9526</xdr:rowOff>
    </xdr:from>
    <xdr:to>
      <xdr:col>8</xdr:col>
      <xdr:colOff>552450</xdr:colOff>
      <xdr:row>21</xdr:row>
      <xdr:rowOff>85726</xdr:rowOff>
    </xdr:to>
    <xdr:sp macro="" textlink="">
      <xdr:nvSpPr>
        <xdr:cNvPr id="5" name="Скругленная прямоугольная выноска 4"/>
        <xdr:cNvSpPr/>
      </xdr:nvSpPr>
      <xdr:spPr>
        <a:xfrm>
          <a:off x="7162800" y="3667126"/>
          <a:ext cx="2581275" cy="457200"/>
        </a:xfrm>
        <a:prstGeom prst="wedgeRoundRectCallout">
          <a:avLst>
            <a:gd name="adj1" fmla="val -173122"/>
            <a:gd name="adj2" fmla="val 137665"/>
            <a:gd name="adj3" fmla="val 16667"/>
          </a:avLst>
        </a:prstGeom>
        <a:solidFill>
          <a:srgbClr val="DCD8C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>
              <a:solidFill>
                <a:sysClr val="windowText" lastClr="000000"/>
              </a:solidFill>
            </a:rPr>
            <a:t>Данные  со склада:</a:t>
          </a:r>
          <a:r>
            <a:rPr lang="ru-RU" sz="1100" baseline="0">
              <a:solidFill>
                <a:sysClr val="windowText" lastClr="000000"/>
              </a:solidFill>
            </a:rPr>
            <a:t> количество грузчиков в смене.</a:t>
          </a:r>
          <a:endParaRPr lang="ru-RU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47625</xdr:colOff>
      <xdr:row>23</xdr:row>
      <xdr:rowOff>76201</xdr:rowOff>
    </xdr:from>
    <xdr:to>
      <xdr:col>9</xdr:col>
      <xdr:colOff>190500</xdr:colOff>
      <xdr:row>25</xdr:row>
      <xdr:rowOff>133351</xdr:rowOff>
    </xdr:to>
    <xdr:sp macro="" textlink="">
      <xdr:nvSpPr>
        <xdr:cNvPr id="6" name="Скругленная прямоугольная выноска 5"/>
        <xdr:cNvSpPr/>
      </xdr:nvSpPr>
      <xdr:spPr>
        <a:xfrm>
          <a:off x="7410450" y="4495801"/>
          <a:ext cx="2581275" cy="457200"/>
        </a:xfrm>
        <a:prstGeom prst="wedgeRoundRectCallout">
          <a:avLst>
            <a:gd name="adj1" fmla="val -150982"/>
            <a:gd name="adj2" fmla="val 6415"/>
            <a:gd name="adj3" fmla="val 16667"/>
          </a:avLst>
        </a:prstGeom>
        <a:solidFill>
          <a:srgbClr val="DCD8C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 baseline="0">
              <a:solidFill>
                <a:sysClr val="windowText" lastClr="000000"/>
              </a:solidFill>
            </a:rPr>
            <a:t>Данные от СБ: Во сколько закончена смена .</a:t>
          </a:r>
          <a:endParaRPr lang="ru-RU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38100</xdr:colOff>
      <xdr:row>38</xdr:row>
      <xdr:rowOff>123826</xdr:rowOff>
    </xdr:from>
    <xdr:to>
      <xdr:col>7</xdr:col>
      <xdr:colOff>133350</xdr:colOff>
      <xdr:row>41</xdr:row>
      <xdr:rowOff>9526</xdr:rowOff>
    </xdr:to>
    <xdr:sp macro="" textlink="">
      <xdr:nvSpPr>
        <xdr:cNvPr id="9" name="Скругленная прямоугольная выноска 8"/>
        <xdr:cNvSpPr/>
      </xdr:nvSpPr>
      <xdr:spPr>
        <a:xfrm>
          <a:off x="6134100" y="7467601"/>
          <a:ext cx="2581275" cy="457200"/>
        </a:xfrm>
        <a:prstGeom prst="wedgeRoundRectCallout">
          <a:avLst>
            <a:gd name="adj1" fmla="val -141388"/>
            <a:gd name="adj2" fmla="val -266502"/>
            <a:gd name="adj3" fmla="val 16667"/>
          </a:avLst>
        </a:prstGeom>
        <a:solidFill>
          <a:srgbClr val="DCD8C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Данные от СБ: Во сколько закончена смена .</a:t>
          </a:r>
          <a:endParaRPr lang="ru-RU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552450</xdr:colOff>
      <xdr:row>28</xdr:row>
      <xdr:rowOff>1</xdr:rowOff>
    </xdr:from>
    <xdr:to>
      <xdr:col>12</xdr:col>
      <xdr:colOff>600075</xdr:colOff>
      <xdr:row>30</xdr:row>
      <xdr:rowOff>66676</xdr:rowOff>
    </xdr:to>
    <xdr:sp macro="" textlink="">
      <xdr:nvSpPr>
        <xdr:cNvPr id="10" name="Скругленная прямоугольная выноска 9"/>
        <xdr:cNvSpPr/>
      </xdr:nvSpPr>
      <xdr:spPr>
        <a:xfrm>
          <a:off x="8524875" y="5391151"/>
          <a:ext cx="3705225" cy="457200"/>
        </a:xfrm>
        <a:prstGeom prst="wedgeRoundRectCallout">
          <a:avLst>
            <a:gd name="adj1" fmla="val -110588"/>
            <a:gd name="adj2" fmla="val 91831"/>
            <a:gd name="adj3" fmla="val 16667"/>
          </a:avLst>
        </a:prstGeom>
        <a:solidFill>
          <a:srgbClr val="DCD8C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 baseline="0">
              <a:solidFill>
                <a:sysClr val="windowText" lastClr="000000"/>
              </a:solidFill>
            </a:rPr>
            <a:t>Отчёт: кол-во строк в отгруженных накладных</a:t>
          </a:r>
          <a:endParaRPr lang="ru-RU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552450</xdr:colOff>
      <xdr:row>31</xdr:row>
      <xdr:rowOff>9526</xdr:rowOff>
    </xdr:from>
    <xdr:to>
      <xdr:col>13</xdr:col>
      <xdr:colOff>600075</xdr:colOff>
      <xdr:row>33</xdr:row>
      <xdr:rowOff>66676</xdr:rowOff>
    </xdr:to>
    <xdr:sp macro="" textlink="">
      <xdr:nvSpPr>
        <xdr:cNvPr id="11" name="Скругленная прямоугольная выноска 10"/>
        <xdr:cNvSpPr/>
      </xdr:nvSpPr>
      <xdr:spPr>
        <a:xfrm>
          <a:off x="9134475" y="5981701"/>
          <a:ext cx="3705225" cy="457200"/>
        </a:xfrm>
        <a:prstGeom prst="wedgeRoundRectCallout">
          <a:avLst>
            <a:gd name="adj1" fmla="val -103390"/>
            <a:gd name="adj2" fmla="val -24836"/>
            <a:gd name="adj3" fmla="val 16667"/>
          </a:avLst>
        </a:prstGeom>
        <a:solidFill>
          <a:srgbClr val="DCD8C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 baseline="0">
              <a:solidFill>
                <a:sysClr val="windowText" lastClr="000000"/>
              </a:solidFill>
            </a:rPr>
            <a:t>Нагрузка считается от нормы, высчитанной эмпирически.</a:t>
          </a:r>
          <a:endParaRPr lang="ru-RU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200025</xdr:colOff>
      <xdr:row>45</xdr:row>
      <xdr:rowOff>57151</xdr:rowOff>
    </xdr:from>
    <xdr:to>
      <xdr:col>9</xdr:col>
      <xdr:colOff>342900</xdr:colOff>
      <xdr:row>47</xdr:row>
      <xdr:rowOff>133351</xdr:rowOff>
    </xdr:to>
    <xdr:sp macro="" textlink="">
      <xdr:nvSpPr>
        <xdr:cNvPr id="12" name="Скругленная прямоугольная выноска 11"/>
        <xdr:cNvSpPr/>
      </xdr:nvSpPr>
      <xdr:spPr>
        <a:xfrm>
          <a:off x="7562850" y="8724901"/>
          <a:ext cx="2581275" cy="457200"/>
        </a:xfrm>
        <a:prstGeom prst="wedgeRoundRectCallout">
          <a:avLst>
            <a:gd name="adj1" fmla="val -189727"/>
            <a:gd name="adj2" fmla="val -320669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Данные из отчёта 1с: Сколько товара в тонных на каждом из складов.</a:t>
          </a:r>
          <a:endParaRPr lang="ru-RU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314325</xdr:colOff>
      <xdr:row>53</xdr:row>
      <xdr:rowOff>104775</xdr:rowOff>
    </xdr:from>
    <xdr:to>
      <xdr:col>8</xdr:col>
      <xdr:colOff>466725</xdr:colOff>
      <xdr:row>59</xdr:row>
      <xdr:rowOff>66674</xdr:rowOff>
    </xdr:to>
    <xdr:sp macro="" textlink="">
      <xdr:nvSpPr>
        <xdr:cNvPr id="13" name="Скругленная прямоугольная выноска 12"/>
        <xdr:cNvSpPr/>
      </xdr:nvSpPr>
      <xdr:spPr>
        <a:xfrm>
          <a:off x="7077075" y="10296525"/>
          <a:ext cx="2581275" cy="1104899"/>
        </a:xfrm>
        <a:prstGeom prst="wedgeRoundRectCallout">
          <a:avLst>
            <a:gd name="adj1" fmla="val -218878"/>
            <a:gd name="adj2" fmla="val -117221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Данные из отчёта  1с (отдел закупок): Приходы за прошлый день и план на сегодняшний.</a:t>
          </a:r>
          <a:endParaRPr lang="ru-RU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190500</xdr:colOff>
      <xdr:row>63</xdr:row>
      <xdr:rowOff>9525</xdr:rowOff>
    </xdr:from>
    <xdr:to>
      <xdr:col>8</xdr:col>
      <xdr:colOff>342900</xdr:colOff>
      <xdr:row>68</xdr:row>
      <xdr:rowOff>66674</xdr:rowOff>
    </xdr:to>
    <xdr:sp macro="" textlink="">
      <xdr:nvSpPr>
        <xdr:cNvPr id="14" name="Скругленная прямоугольная выноска 13"/>
        <xdr:cNvSpPr/>
      </xdr:nvSpPr>
      <xdr:spPr>
        <a:xfrm>
          <a:off x="6953250" y="12106275"/>
          <a:ext cx="2581275" cy="1104899"/>
        </a:xfrm>
        <a:prstGeom prst="wedgeRoundRectCallout">
          <a:avLst>
            <a:gd name="adj1" fmla="val -163897"/>
            <a:gd name="adj2" fmla="val -36186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Данные из отчёта  1с по категории "Неликвиды".</a:t>
          </a:r>
          <a:endParaRPr lang="ru-RU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314325</xdr:colOff>
      <xdr:row>37</xdr:row>
      <xdr:rowOff>180976</xdr:rowOff>
    </xdr:from>
    <xdr:to>
      <xdr:col>13</xdr:col>
      <xdr:colOff>457200</xdr:colOff>
      <xdr:row>40</xdr:row>
      <xdr:rowOff>66676</xdr:rowOff>
    </xdr:to>
    <xdr:sp macro="" textlink="">
      <xdr:nvSpPr>
        <xdr:cNvPr id="15" name="Скругленная прямоугольная выноска 14"/>
        <xdr:cNvSpPr/>
      </xdr:nvSpPr>
      <xdr:spPr>
        <a:xfrm>
          <a:off x="10115550" y="7334251"/>
          <a:ext cx="2581275" cy="457200"/>
        </a:xfrm>
        <a:prstGeom prst="wedgeRoundRectCallout">
          <a:avLst>
            <a:gd name="adj1" fmla="val -217772"/>
            <a:gd name="adj2" fmla="val -239419"/>
            <a:gd name="adj3" fmla="val 16667"/>
          </a:avLst>
        </a:prstGeom>
        <a:solidFill>
          <a:srgbClr val="DCD8C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Переработка по времени.</a:t>
          </a:r>
          <a:endParaRPr lang="ru-RU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topLeftCell="A25" workbookViewId="0">
      <selection activeCell="I41" sqref="I41"/>
    </sheetView>
  </sheetViews>
  <sheetFormatPr defaultRowHeight="15"/>
  <cols>
    <col min="1" max="1" width="31" style="2" bestFit="1" customWidth="1"/>
    <col min="2" max="2" width="50.7109375" style="2" bestFit="1" customWidth="1"/>
    <col min="3" max="3" width="9.7109375" style="2" bestFit="1" customWidth="1"/>
    <col min="4" max="4" width="10" style="2" bestFit="1" customWidth="1"/>
    <col min="5" max="5" width="9" style="2" bestFit="1" customWidth="1"/>
    <col min="6" max="16384" width="9.140625" style="2"/>
  </cols>
  <sheetData>
    <row r="1" spans="1:4">
      <c r="A1" s="1">
        <v>120515</v>
      </c>
    </row>
    <row r="2" spans="1:4">
      <c r="A2" s="44" t="s">
        <v>34</v>
      </c>
    </row>
    <row r="3" spans="1:4" ht="15.75" thickBot="1">
      <c r="A3" s="53" t="s">
        <v>0</v>
      </c>
      <c r="B3" s="53" t="s">
        <v>1</v>
      </c>
      <c r="C3" s="53" t="s">
        <v>46</v>
      </c>
      <c r="D3" s="51" t="s">
        <v>47</v>
      </c>
    </row>
    <row r="4" spans="1:4">
      <c r="A4" s="55" t="s">
        <v>0</v>
      </c>
      <c r="B4" s="56" t="s">
        <v>33</v>
      </c>
      <c r="C4" s="57">
        <v>2723.3829999999998</v>
      </c>
      <c r="D4" s="52">
        <v>1</v>
      </c>
    </row>
    <row r="5" spans="1:4">
      <c r="A5" s="58" t="s">
        <v>0</v>
      </c>
      <c r="B5" s="50" t="s">
        <v>33</v>
      </c>
      <c r="C5" s="59">
        <v>4223.4219999999996</v>
      </c>
      <c r="D5" s="52">
        <v>1</v>
      </c>
    </row>
    <row r="6" spans="1:4">
      <c r="A6" s="58" t="s">
        <v>0</v>
      </c>
      <c r="B6" s="50" t="s">
        <v>33</v>
      </c>
      <c r="C6" s="59">
        <v>3191.17</v>
      </c>
      <c r="D6" s="52">
        <v>1</v>
      </c>
    </row>
    <row r="7" spans="1:4">
      <c r="A7" s="58" t="s">
        <v>0</v>
      </c>
      <c r="B7" s="50" t="s">
        <v>33</v>
      </c>
      <c r="C7" s="59">
        <v>2569.556</v>
      </c>
      <c r="D7" s="52">
        <v>1</v>
      </c>
    </row>
    <row r="8" spans="1:4">
      <c r="A8" s="58" t="s">
        <v>0</v>
      </c>
      <c r="B8" s="50" t="s">
        <v>33</v>
      </c>
      <c r="C8" s="59">
        <v>4882.51</v>
      </c>
      <c r="D8" s="52">
        <v>1</v>
      </c>
    </row>
    <row r="9" spans="1:4">
      <c r="A9" s="58" t="s">
        <v>0</v>
      </c>
      <c r="B9" s="50" t="s">
        <v>33</v>
      </c>
      <c r="C9" s="59">
        <v>4303.08</v>
      </c>
      <c r="D9" s="52">
        <v>1</v>
      </c>
    </row>
    <row r="10" spans="1:4">
      <c r="A10" s="58" t="s">
        <v>0</v>
      </c>
      <c r="B10" s="50" t="s">
        <v>33</v>
      </c>
      <c r="C10" s="59">
        <v>2055.723</v>
      </c>
      <c r="D10" s="52">
        <v>1</v>
      </c>
    </row>
    <row r="11" spans="1:4">
      <c r="A11" s="58" t="s">
        <v>0</v>
      </c>
      <c r="B11" s="50" t="s">
        <v>33</v>
      </c>
      <c r="C11" s="59">
        <v>4183.3149999999996</v>
      </c>
      <c r="D11" s="52">
        <v>1</v>
      </c>
    </row>
    <row r="12" spans="1:4">
      <c r="A12" s="58" t="s">
        <v>0</v>
      </c>
      <c r="B12" s="50" t="s">
        <v>33</v>
      </c>
      <c r="C12" s="59">
        <v>4388.491</v>
      </c>
      <c r="D12" s="52">
        <v>0</v>
      </c>
    </row>
    <row r="13" spans="1:4">
      <c r="A13" s="58" t="s">
        <v>0</v>
      </c>
      <c r="B13" s="50" t="s">
        <v>33</v>
      </c>
      <c r="C13" s="59">
        <v>3519.6509999999998</v>
      </c>
      <c r="D13" s="52">
        <v>1</v>
      </c>
    </row>
    <row r="14" spans="1:4">
      <c r="A14" s="58" t="s">
        <v>0</v>
      </c>
      <c r="B14" s="50" t="s">
        <v>33</v>
      </c>
      <c r="C14" s="59">
        <v>2393.7840000000001</v>
      </c>
      <c r="D14" s="52">
        <v>1</v>
      </c>
    </row>
    <row r="15" spans="1:4">
      <c r="A15" s="58" t="s">
        <v>0</v>
      </c>
      <c r="B15" s="50" t="s">
        <v>33</v>
      </c>
      <c r="C15" s="59">
        <v>4437.7870000000003</v>
      </c>
      <c r="D15" s="52">
        <v>1</v>
      </c>
    </row>
    <row r="16" spans="1:4" ht="15.75" thickBot="1">
      <c r="A16" s="60" t="s">
        <v>0</v>
      </c>
      <c r="B16" s="61" t="s">
        <v>33</v>
      </c>
      <c r="C16" s="62">
        <v>440.70600000000002</v>
      </c>
      <c r="D16" s="64">
        <v>1</v>
      </c>
    </row>
    <row r="17" spans="1:5" ht="15.75" thickBot="1">
      <c r="A17" s="54"/>
      <c r="B17" s="54"/>
      <c r="C17" s="63">
        <f>SUM(C4:C16)</f>
        <v>43312.577999999987</v>
      </c>
      <c r="D17" s="65">
        <f>SUMPRODUCT(C4:C16,D4:D16)</f>
        <v>38924.086999999992</v>
      </c>
    </row>
    <row r="18" spans="1:5" ht="15.75" thickBot="1">
      <c r="A18" s="44"/>
    </row>
    <row r="19" spans="1:5" ht="15.75" thickBot="1">
      <c r="A19" s="45" t="s">
        <v>2</v>
      </c>
      <c r="B19" s="4">
        <v>11</v>
      </c>
      <c r="C19" s="5">
        <f>B19*4280</f>
        <v>47080</v>
      </c>
      <c r="D19" s="18">
        <f>D17/C19</f>
        <v>0.82676480458793522</v>
      </c>
    </row>
    <row r="20" spans="1:5">
      <c r="A20" s="44"/>
    </row>
    <row r="21" spans="1:5">
      <c r="A21" s="46" t="s">
        <v>3</v>
      </c>
      <c r="B21" s="3">
        <v>3</v>
      </c>
    </row>
    <row r="22" spans="1:5">
      <c r="A22" s="46" t="s">
        <v>4</v>
      </c>
      <c r="B22" s="3">
        <v>2</v>
      </c>
    </row>
    <row r="23" spans="1:5">
      <c r="A23" s="46" t="s">
        <v>5</v>
      </c>
      <c r="B23" s="3">
        <v>1</v>
      </c>
    </row>
    <row r="24" spans="1:5" ht="15.75" thickBot="1">
      <c r="A24" s="46" t="s">
        <v>6</v>
      </c>
      <c r="B24" s="6">
        <v>11</v>
      </c>
    </row>
    <row r="25" spans="1:5" ht="15.75" thickBot="1">
      <c r="A25" s="46" t="s">
        <v>7</v>
      </c>
      <c r="B25" s="14">
        <v>0.125</v>
      </c>
      <c r="C25" s="18">
        <f>(HOUR(B25)*60+MINUTE(B25)-270)/600+1</f>
        <v>0.85</v>
      </c>
      <c r="D25" s="15"/>
    </row>
    <row r="26" spans="1:5">
      <c r="A26" s="44"/>
      <c r="B26" s="16"/>
    </row>
    <row r="27" spans="1:5">
      <c r="A27" s="47" t="s">
        <v>8</v>
      </c>
    </row>
    <row r="28" spans="1:5">
      <c r="A28" s="48">
        <f>A29/5*4.5</f>
        <v>2367</v>
      </c>
      <c r="B28" s="7" t="s">
        <v>9</v>
      </c>
    </row>
    <row r="29" spans="1:5">
      <c r="A29" s="48">
        <v>2630</v>
      </c>
      <c r="B29" s="7" t="s">
        <v>10</v>
      </c>
      <c r="E29" s="8"/>
    </row>
    <row r="30" spans="1:5" ht="15.75" thickBot="1">
      <c r="A30" s="48">
        <f>A29/5*6</f>
        <v>3156</v>
      </c>
      <c r="B30" s="7" t="s">
        <v>11</v>
      </c>
      <c r="E30" s="8"/>
    </row>
    <row r="31" spans="1:5">
      <c r="A31" s="44"/>
      <c r="B31" s="3" t="s">
        <v>12</v>
      </c>
      <c r="C31" s="3" t="s">
        <v>13</v>
      </c>
      <c r="D31" s="9" t="s">
        <v>14</v>
      </c>
      <c r="E31" s="10" t="s">
        <v>15</v>
      </c>
    </row>
    <row r="32" spans="1:5" ht="15.75" thickBot="1">
      <c r="A32" s="46" t="s">
        <v>16</v>
      </c>
      <c r="B32" s="11">
        <v>2421</v>
      </c>
      <c r="C32" s="3">
        <v>967</v>
      </c>
      <c r="D32" s="12">
        <f>C32+B32</f>
        <v>3388</v>
      </c>
      <c r="E32" s="19">
        <f>D32/A30</f>
        <v>1.0735107731305451</v>
      </c>
    </row>
    <row r="33" spans="1:5" ht="15.75" thickBot="1">
      <c r="A33" s="46" t="s">
        <v>17</v>
      </c>
      <c r="B33" s="13">
        <v>6</v>
      </c>
      <c r="E33" s="8"/>
    </row>
    <row r="34" spans="1:5" ht="15.75" thickBot="1">
      <c r="A34" s="49" t="s">
        <v>7</v>
      </c>
      <c r="B34" s="14">
        <v>0.22222222222222221</v>
      </c>
      <c r="C34" s="18">
        <f>(HOUR(B34)*60+MINUTE(B34)-270)/600+1</f>
        <v>1.0833333333333333</v>
      </c>
      <c r="D34" s="16"/>
      <c r="E34" s="17"/>
    </row>
    <row r="36" spans="1:5">
      <c r="A36" s="43" t="s">
        <v>42</v>
      </c>
      <c r="B36" s="42"/>
    </row>
    <row r="37" spans="1:5">
      <c r="A37" s="37" t="s">
        <v>18</v>
      </c>
      <c r="B37" s="38" t="s">
        <v>45</v>
      </c>
    </row>
    <row r="38" spans="1:5">
      <c r="A38" s="39" t="s">
        <v>19</v>
      </c>
      <c r="B38" s="40">
        <v>48965</v>
      </c>
    </row>
    <row r="39" spans="1:5">
      <c r="A39" s="39" t="s">
        <v>20</v>
      </c>
      <c r="B39" s="40">
        <v>157691</v>
      </c>
    </row>
    <row r="40" spans="1:5">
      <c r="A40" s="39" t="s">
        <v>21</v>
      </c>
      <c r="B40" s="40">
        <v>591033</v>
      </c>
    </row>
    <row r="41" spans="1:5">
      <c r="A41" s="39" t="s">
        <v>22</v>
      </c>
      <c r="B41" s="40">
        <v>266021</v>
      </c>
    </row>
    <row r="42" spans="1:5">
      <c r="A42" s="39" t="s">
        <v>23</v>
      </c>
      <c r="B42" s="40">
        <v>69028</v>
      </c>
    </row>
    <row r="43" spans="1:5">
      <c r="A43" s="37" t="s">
        <v>24</v>
      </c>
      <c r="B43" s="41">
        <v>1132738</v>
      </c>
    </row>
    <row r="45" spans="1:5">
      <c r="A45" s="20" t="s">
        <v>43</v>
      </c>
      <c r="B45" s="21"/>
      <c r="C45" s="21"/>
    </row>
    <row r="46" spans="1:5">
      <c r="A46" s="22" t="s">
        <v>35</v>
      </c>
      <c r="B46" s="23" t="s">
        <v>28</v>
      </c>
      <c r="C46" s="23" t="s">
        <v>29</v>
      </c>
    </row>
    <row r="47" spans="1:5">
      <c r="A47" s="24" t="s">
        <v>36</v>
      </c>
      <c r="B47" s="24" t="s">
        <v>41</v>
      </c>
      <c r="C47" s="24" t="s">
        <v>37</v>
      </c>
    </row>
    <row r="48" spans="1:5">
      <c r="A48" s="24" t="s">
        <v>36</v>
      </c>
      <c r="B48" s="24" t="s">
        <v>41</v>
      </c>
      <c r="C48" s="24" t="s">
        <v>37</v>
      </c>
    </row>
    <row r="49" spans="1:3">
      <c r="A49" s="24" t="s">
        <v>36</v>
      </c>
      <c r="B49" s="24" t="s">
        <v>41</v>
      </c>
      <c r="C49" s="24" t="s">
        <v>37</v>
      </c>
    </row>
    <row r="50" spans="1:3">
      <c r="A50" s="24" t="s">
        <v>36</v>
      </c>
      <c r="B50" s="24" t="s">
        <v>41</v>
      </c>
      <c r="C50" s="24" t="s">
        <v>37</v>
      </c>
    </row>
    <row r="51" spans="1:3">
      <c r="A51" s="21"/>
      <c r="B51" s="21"/>
      <c r="C51" s="21"/>
    </row>
    <row r="52" spans="1:3">
      <c r="A52" s="21"/>
      <c r="B52" s="21"/>
      <c r="C52" s="21"/>
    </row>
    <row r="53" spans="1:3">
      <c r="A53" s="25" t="s">
        <v>27</v>
      </c>
      <c r="B53" s="25" t="s">
        <v>28</v>
      </c>
      <c r="C53" s="25" t="s">
        <v>29</v>
      </c>
    </row>
    <row r="54" spans="1:3">
      <c r="A54" s="26" t="s">
        <v>38</v>
      </c>
      <c r="B54" s="26" t="s">
        <v>41</v>
      </c>
      <c r="C54" s="26" t="s">
        <v>32</v>
      </c>
    </row>
    <row r="55" spans="1:3">
      <c r="A55" s="26" t="s">
        <v>38</v>
      </c>
      <c r="B55" s="26" t="s">
        <v>41</v>
      </c>
      <c r="C55" s="26" t="s">
        <v>31</v>
      </c>
    </row>
    <row r="56" spans="1:3">
      <c r="A56" s="26" t="s">
        <v>38</v>
      </c>
      <c r="B56" s="26" t="s">
        <v>41</v>
      </c>
      <c r="C56" s="26" t="s">
        <v>31</v>
      </c>
    </row>
    <row r="57" spans="1:3">
      <c r="A57" s="26" t="s">
        <v>38</v>
      </c>
      <c r="B57" s="26" t="s">
        <v>41</v>
      </c>
      <c r="C57" s="26" t="s">
        <v>31</v>
      </c>
    </row>
    <row r="58" spans="1:3">
      <c r="A58" s="26" t="s">
        <v>38</v>
      </c>
      <c r="B58" s="26" t="s">
        <v>41</v>
      </c>
      <c r="C58" s="26" t="s">
        <v>39</v>
      </c>
    </row>
    <row r="59" spans="1:3">
      <c r="A59" s="21"/>
      <c r="B59" s="26" t="s">
        <v>41</v>
      </c>
      <c r="C59" s="27" t="s">
        <v>30</v>
      </c>
    </row>
    <row r="60" spans="1:3">
      <c r="A60" s="28"/>
      <c r="B60" s="29"/>
      <c r="C60" s="29"/>
    </row>
    <row r="61" spans="1:3">
      <c r="A61" s="28"/>
      <c r="B61" s="29"/>
      <c r="C61" s="29"/>
    </row>
    <row r="62" spans="1:3">
      <c r="A62" s="36" t="s">
        <v>44</v>
      </c>
      <c r="B62" s="30"/>
      <c r="C62" s="30"/>
    </row>
    <row r="63" spans="1:3">
      <c r="A63" s="31" t="s">
        <v>40</v>
      </c>
      <c r="B63" s="32">
        <v>463</v>
      </c>
      <c r="C63" s="30"/>
    </row>
    <row r="64" spans="1:3" ht="22.5">
      <c r="A64" s="33" t="s">
        <v>25</v>
      </c>
      <c r="B64" s="34">
        <v>17436</v>
      </c>
      <c r="C64" s="30"/>
    </row>
    <row r="65" spans="1:3">
      <c r="A65" s="31" t="s">
        <v>26</v>
      </c>
      <c r="B65" s="32">
        <v>18</v>
      </c>
      <c r="C65" s="35">
        <f>B65/B64</f>
        <v>1.0323468685478321E-3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Sheikin_M</dc:creator>
  <cp:lastModifiedBy>Sheikin_M</cp:lastModifiedBy>
  <cp:lastPrinted>2015-05-14T09:46:52Z</cp:lastPrinted>
  <dcterms:created xsi:type="dcterms:W3CDTF">2015-05-13T15:45:28Z</dcterms:created>
  <dcterms:modified xsi:type="dcterms:W3CDTF">2015-05-14T15:17:03Z</dcterms:modified>
</cp:coreProperties>
</file>